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05" windowWidth="11385" windowHeight="6420" activeTab="0"/>
  </bookViews>
  <sheets>
    <sheet name="L7-1025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<sst xmlns="http://schemas.openxmlformats.org/spreadsheetml/2006/main" count="92" uniqueCount="55">
  <si>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Medeltal</t>
  </si>
  <si>
    <t>3 försök</t>
  </si>
  <si>
    <t>Obeh</t>
  </si>
  <si>
    <t>Beh</t>
  </si>
  <si>
    <t>dt/ha</t>
  </si>
  <si>
    <t>Skivarp</t>
  </si>
  <si>
    <t>LSD F1</t>
  </si>
  <si>
    <t>LSD F2</t>
  </si>
  <si>
    <t>rel t.</t>
  </si>
  <si>
    <t>SW</t>
  </si>
  <si>
    <t>SSd</t>
  </si>
  <si>
    <t>C.V. %</t>
  </si>
  <si>
    <t>Till försöksringsmedlemmarna</t>
  </si>
  <si>
    <t xml:space="preserve">Svampbehandling i 2 block med 1,0 l Stereo + 0,3 l Amistar i stadie 31-32 samt 0,35 Tern + 0,5 l Amistar i stadie 51. </t>
  </si>
  <si>
    <t>Sortblandningen består av Pentium, Ritmo, Cortez och Solist.</t>
  </si>
  <si>
    <t>Höstvete</t>
  </si>
  <si>
    <t>L7-1025  M 822/01</t>
  </si>
  <si>
    <t>L7-1025 M 313/01</t>
  </si>
  <si>
    <t>efter</t>
  </si>
  <si>
    <t>Nytofta, Ölöv</t>
  </si>
  <si>
    <t xml:space="preserve">Arendala </t>
  </si>
  <si>
    <t>Ingelstorp</t>
  </si>
  <si>
    <t>höstvete</t>
  </si>
  <si>
    <t>S Sandby</t>
  </si>
  <si>
    <t>Ängelholm</t>
  </si>
  <si>
    <t xml:space="preserve">Sort                   </t>
  </si>
  <si>
    <t xml:space="preserve">Sortblandning </t>
  </si>
  <si>
    <r>
      <t>Kosack</t>
    </r>
    <r>
      <rPr>
        <u val="single"/>
        <sz val="10"/>
        <rFont val="Arial"/>
        <family val="2"/>
      </rPr>
      <t xml:space="preserve"> latitudbetat</t>
    </r>
  </si>
  <si>
    <t>Revelj</t>
  </si>
  <si>
    <t>Meridien</t>
  </si>
  <si>
    <r>
      <t>Meridien</t>
    </r>
    <r>
      <rPr>
        <u val="single"/>
        <sz val="10"/>
        <rFont val="Arial"/>
        <family val="2"/>
      </rPr>
      <t xml:space="preserve"> latitudbetat</t>
    </r>
  </si>
  <si>
    <t>NS Cardos</t>
  </si>
  <si>
    <r>
      <t xml:space="preserve">Cardos </t>
    </r>
    <r>
      <rPr>
        <u val="single"/>
        <sz val="10"/>
        <rFont val="Arial"/>
        <family val="2"/>
      </rPr>
      <t>latitudbetat</t>
    </r>
  </si>
  <si>
    <t>Zel Marshal</t>
  </si>
  <si>
    <t>Nic Gremlin</t>
  </si>
  <si>
    <t>Pl</t>
  </si>
  <si>
    <t>PBIS Kris</t>
  </si>
  <si>
    <t>Ceb Ritmo</t>
  </si>
  <si>
    <t>NS Bill</t>
  </si>
  <si>
    <t>NiD Drifter</t>
  </si>
  <si>
    <t>LP Certo</t>
  </si>
  <si>
    <t>1,68*</t>
  </si>
  <si>
    <t>1,62*</t>
  </si>
  <si>
    <t>1,42*</t>
  </si>
  <si>
    <t>4,61*</t>
  </si>
  <si>
    <t>4,44*</t>
  </si>
  <si>
    <t>3,89*</t>
  </si>
  <si>
    <t>Skördeö</t>
  </si>
  <si>
    <t>behandling</t>
  </si>
  <si>
    <t xml:space="preserve">Sorterna Kosack, Meridien och Cardos har provats med normal betning samt med normal betning+ latitudbetning mot stråknäckare. Vi kan konstatera att vi inte fått någon </t>
  </si>
  <si>
    <t xml:space="preserve">enhetlig bild att betningen skulle vara generellt skördehöjande. Vi ser i medeltalet att de latitudbetade leden hamnar en enhet högre i relativtal än de obetade vilket är högst </t>
  </si>
  <si>
    <t xml:space="preserve">osäkert.Svampbehandlingen har givit stora skördeökningar och "extremt stora" i Skivarpsförsöket. Resultaten stämmer inte helt med våra erfarenheter från tidigare år. Det verkar </t>
  </si>
  <si>
    <t>som sorterna  har olika torkstresskänslighet under olika perioder och vissa sorter har drabbats mer av den tidiga torkan än andra.</t>
  </si>
  <si>
    <t xml:space="preserve">L7-1025 L 430/01 </t>
  </si>
  <si>
    <t xml:space="preserve">Kosack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</si>
</sst>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_(* #,##0_);_(* \(#,##0\);_(* &quot;-&quot;_);_(@_)"/>
    <numFmt numFmtId="167" formatCode="_(&quot;$&quot;* #,##0_);_(&quot;$&quot;* \(#,##0\);_(&quot;$&quot;* &quot;-&quot;_);_(@_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0"/>
    </font>
    <font>
      <b/>
      <sz val="16"/>
      <name val="Arial"/>
      <family val="2"/>
    </font>
    <font>
      <u val="single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8" xfId="0" applyFont="1" applyBorder="1" applyAlignment="1">
      <alignment horizontal="left"/>
    </xf>
    <xf numFmtId="49" fontId="3" fillId="0" borderId="19" xfId="0" applyNumberFormat="1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64" fontId="0" fillId="0" borderId="1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164" fontId="0" fillId="0" borderId="28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3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2" fontId="4" fillId="0" borderId="2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9">
    <cellStyle name="Normal" xfId="0"/>
    <cellStyle name="Normal_Blad3" xfId="15"/>
    <cellStyle name="Percent" xfId="16"/>
    <cellStyle name="Comma" xfId="17"/>
    <cellStyle name="Comma [0]" xfId="18"/>
    <cellStyle name="Tusental (0)_ETTIKETT NY!!" xfId="19"/>
    <cellStyle name="Currency" xfId="20"/>
    <cellStyle name="Currency [0]" xfId="21"/>
    <cellStyle name="Valuta (0)_ETTIKETT NY!!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1">
      <selection activeCell="C27" sqref="C27"/>
    </sheetView>
  </sheetViews>
  <sheetFormatPr defaultColWidth="9.140625" defaultRowHeight="12.75"/>
  <cols>
    <col min="1" max="1" width="17.7109375" style="0" customWidth="1"/>
    <col min="2" max="2" width="6.140625" style="0" customWidth="1"/>
    <col min="3" max="5" width="6.8515625" style="0" customWidth="1"/>
    <col min="6" max="6" width="6.140625" style="0" customWidth="1"/>
    <col min="7" max="9" width="6.8515625" style="0" customWidth="1"/>
    <col min="10" max="10" width="5.7109375" style="0" customWidth="1"/>
    <col min="11" max="13" width="6.8515625" style="0" customWidth="1"/>
    <col min="14" max="14" width="6.140625" style="0" customWidth="1"/>
    <col min="15" max="16" width="6.8515625" style="0" customWidth="1"/>
    <col min="18" max="18" width="5.8515625" style="0" customWidth="1"/>
    <col min="19" max="19" width="6.8515625" style="0" customWidth="1"/>
    <col min="20" max="20" width="6.00390625" style="0" customWidth="1"/>
  </cols>
  <sheetData>
    <row r="1" spans="1:22" ht="20.25">
      <c r="A1" s="21" t="s">
        <v>12</v>
      </c>
      <c r="B1" s="21"/>
      <c r="C1" s="21"/>
      <c r="D1" s="22"/>
      <c r="E1" s="2"/>
      <c r="F1" s="1"/>
      <c r="G1" s="1"/>
      <c r="H1" s="2"/>
      <c r="I1" s="2"/>
      <c r="J1" s="1"/>
      <c r="K1" s="2"/>
      <c r="L1" s="2"/>
      <c r="M1" s="2"/>
      <c r="N1" s="1"/>
      <c r="O1" s="2"/>
      <c r="P1" s="2"/>
      <c r="Q1" s="2"/>
      <c r="R1" s="1"/>
      <c r="S1" s="2"/>
      <c r="T1" s="1"/>
      <c r="U1" s="1"/>
      <c r="V1" s="1"/>
    </row>
    <row r="2" spans="1:22" ht="15">
      <c r="A2" s="1" t="s">
        <v>13</v>
      </c>
      <c r="B2" s="1"/>
      <c r="C2" s="1"/>
      <c r="D2" s="2"/>
      <c r="E2" s="2"/>
      <c r="F2" s="1"/>
      <c r="G2" s="1"/>
      <c r="H2" s="2"/>
      <c r="I2" s="2"/>
      <c r="J2" s="1"/>
      <c r="K2" s="2"/>
      <c r="L2" s="2"/>
      <c r="M2" s="2"/>
      <c r="N2" s="1"/>
      <c r="O2" s="2"/>
      <c r="P2" s="2"/>
      <c r="Q2" s="2"/>
      <c r="R2" s="1"/>
      <c r="S2" s="2"/>
      <c r="T2" s="1"/>
      <c r="U2" s="1"/>
      <c r="V2" s="1"/>
    </row>
    <row r="3" spans="1:22" ht="15">
      <c r="A3" s="1" t="s">
        <v>14</v>
      </c>
      <c r="B3" s="1"/>
      <c r="C3" s="1"/>
      <c r="D3" s="2"/>
      <c r="E3" s="2"/>
      <c r="F3" s="1"/>
      <c r="G3" s="1"/>
      <c r="H3" s="2"/>
      <c r="I3" s="2"/>
      <c r="J3" s="1"/>
      <c r="K3" s="2"/>
      <c r="L3" s="2"/>
      <c r="M3" s="2"/>
      <c r="N3" s="1"/>
      <c r="O3" s="2"/>
      <c r="P3" s="2"/>
      <c r="Q3" s="2"/>
      <c r="R3" s="1"/>
      <c r="S3" s="2"/>
      <c r="T3" s="1"/>
      <c r="U3" s="1"/>
      <c r="V3" s="1"/>
    </row>
    <row r="4" spans="1:22" ht="15.75" thickBot="1">
      <c r="A4" s="3"/>
      <c r="B4" s="3"/>
      <c r="C4" s="3"/>
      <c r="D4" s="15"/>
      <c r="E4" s="15"/>
      <c r="F4" s="3"/>
      <c r="G4" s="3"/>
      <c r="H4" s="15"/>
      <c r="I4" s="15"/>
      <c r="J4" s="3"/>
      <c r="K4" s="15"/>
      <c r="L4" s="15"/>
      <c r="M4" s="15"/>
      <c r="N4" s="3"/>
      <c r="O4" s="15"/>
      <c r="P4" s="15"/>
      <c r="Q4" s="15"/>
      <c r="R4" s="3"/>
      <c r="S4" s="15"/>
      <c r="T4" s="3"/>
      <c r="U4" s="1"/>
      <c r="V4" s="1"/>
    </row>
    <row r="5" spans="1:22" ht="15.75">
      <c r="A5" s="14" t="s">
        <v>15</v>
      </c>
      <c r="B5" s="58"/>
      <c r="C5" s="5" t="s">
        <v>16</v>
      </c>
      <c r="D5" s="59"/>
      <c r="E5" s="59"/>
      <c r="F5" s="60"/>
      <c r="G5" s="5" t="s">
        <v>17</v>
      </c>
      <c r="H5" s="61"/>
      <c r="I5" s="59"/>
      <c r="J5" s="62"/>
      <c r="K5" s="63" t="s">
        <v>53</v>
      </c>
      <c r="L5" s="61"/>
      <c r="M5" s="59"/>
      <c r="N5" s="64"/>
      <c r="O5" s="26" t="s">
        <v>0</v>
      </c>
      <c r="P5" s="65"/>
      <c r="Q5" s="65"/>
      <c r="R5" s="60"/>
      <c r="S5" s="59"/>
      <c r="T5" s="66"/>
      <c r="U5" s="8"/>
      <c r="V5" s="8"/>
    </row>
    <row r="6" spans="1:22" ht="15.75">
      <c r="A6" s="95" t="s">
        <v>18</v>
      </c>
      <c r="B6" s="23"/>
      <c r="C6" s="28" t="s">
        <v>19</v>
      </c>
      <c r="D6" s="13"/>
      <c r="E6" s="13"/>
      <c r="F6" s="6"/>
      <c r="G6" s="28" t="s">
        <v>20</v>
      </c>
      <c r="H6" s="4"/>
      <c r="I6" s="13"/>
      <c r="J6" s="25"/>
      <c r="K6" s="27" t="s">
        <v>21</v>
      </c>
      <c r="L6" s="4"/>
      <c r="M6" s="13"/>
      <c r="N6" s="25"/>
      <c r="O6" s="29" t="s">
        <v>1</v>
      </c>
      <c r="P6" s="4"/>
      <c r="Q6" s="4"/>
      <c r="R6" s="6"/>
      <c r="S6" s="13"/>
      <c r="T6" s="67"/>
      <c r="U6" s="8"/>
      <c r="V6" s="8"/>
    </row>
    <row r="7" spans="1:22" ht="16.5" thickBot="1">
      <c r="A7" s="95" t="s">
        <v>22</v>
      </c>
      <c r="B7" s="23"/>
      <c r="C7" s="30" t="s">
        <v>5</v>
      </c>
      <c r="D7" s="31"/>
      <c r="E7" s="31"/>
      <c r="F7" s="32"/>
      <c r="G7" s="30" t="s">
        <v>23</v>
      </c>
      <c r="H7" s="33"/>
      <c r="I7" s="31"/>
      <c r="J7" s="34"/>
      <c r="K7" s="35" t="s">
        <v>24</v>
      </c>
      <c r="L7" s="33"/>
      <c r="M7" s="31"/>
      <c r="N7" s="34"/>
      <c r="O7" s="33"/>
      <c r="P7" s="33"/>
      <c r="Q7" s="33"/>
      <c r="R7" s="32"/>
      <c r="S7" s="33"/>
      <c r="T7" s="68"/>
      <c r="U7" s="8"/>
      <c r="V7" s="8"/>
    </row>
    <row r="8" spans="1:22" ht="12.75">
      <c r="A8" s="16"/>
      <c r="B8" s="23"/>
      <c r="C8" s="85" t="s">
        <v>2</v>
      </c>
      <c r="D8" s="85" t="s">
        <v>3</v>
      </c>
      <c r="E8" s="90" t="s">
        <v>0</v>
      </c>
      <c r="F8" s="86"/>
      <c r="G8" s="85" t="s">
        <v>2</v>
      </c>
      <c r="H8" s="85" t="s">
        <v>3</v>
      </c>
      <c r="I8" s="89" t="s">
        <v>0</v>
      </c>
      <c r="J8" s="86"/>
      <c r="K8" s="85" t="s">
        <v>2</v>
      </c>
      <c r="L8" s="85" t="s">
        <v>3</v>
      </c>
      <c r="M8" s="89" t="s">
        <v>0</v>
      </c>
      <c r="N8" s="86"/>
      <c r="O8" s="85" t="s">
        <v>2</v>
      </c>
      <c r="P8" s="85" t="s">
        <v>3</v>
      </c>
      <c r="Q8" s="92" t="s">
        <v>47</v>
      </c>
      <c r="R8" s="7" t="s">
        <v>3</v>
      </c>
      <c r="S8" s="88" t="s">
        <v>0</v>
      </c>
      <c r="T8" s="87"/>
      <c r="U8" s="8"/>
      <c r="V8" s="8"/>
    </row>
    <row r="9" spans="1:22" ht="15.75" thickBot="1">
      <c r="A9" s="12" t="s">
        <v>25</v>
      </c>
      <c r="B9" s="37"/>
      <c r="C9" s="9" t="s">
        <v>4</v>
      </c>
      <c r="D9" s="9" t="s">
        <v>4</v>
      </c>
      <c r="E9" s="9" t="s">
        <v>4</v>
      </c>
      <c r="F9" s="33" t="s">
        <v>8</v>
      </c>
      <c r="G9" s="9" t="s">
        <v>4</v>
      </c>
      <c r="H9" s="9" t="s">
        <v>4</v>
      </c>
      <c r="I9" s="91" t="s">
        <v>4</v>
      </c>
      <c r="J9" s="38" t="s">
        <v>8</v>
      </c>
      <c r="K9" s="9" t="s">
        <v>4</v>
      </c>
      <c r="L9" s="9" t="s">
        <v>4</v>
      </c>
      <c r="M9" s="91" t="s">
        <v>4</v>
      </c>
      <c r="N9" s="38" t="s">
        <v>8</v>
      </c>
      <c r="O9" s="9" t="s">
        <v>4</v>
      </c>
      <c r="P9" s="9" t="s">
        <v>4</v>
      </c>
      <c r="Q9" s="93" t="s">
        <v>48</v>
      </c>
      <c r="R9" s="94" t="s">
        <v>8</v>
      </c>
      <c r="S9" s="91" t="s">
        <v>4</v>
      </c>
      <c r="T9" s="69" t="s">
        <v>8</v>
      </c>
      <c r="U9" s="8"/>
      <c r="V9" s="8"/>
    </row>
    <row r="10" spans="1:22" ht="12.75">
      <c r="A10" s="39" t="s">
        <v>26</v>
      </c>
      <c r="B10" s="98"/>
      <c r="C10" s="40">
        <v>82.1</v>
      </c>
      <c r="D10" s="41">
        <v>109.35</v>
      </c>
      <c r="E10" s="41">
        <f>(C10+D10)/2</f>
        <v>95.725</v>
      </c>
      <c r="F10" s="42">
        <f>E10/0.957</f>
        <v>100.02612330198536</v>
      </c>
      <c r="G10" s="43">
        <v>71.75</v>
      </c>
      <c r="H10" s="41">
        <v>92.78</v>
      </c>
      <c r="I10" s="41">
        <f>(G10+H10)/2</f>
        <v>82.265</v>
      </c>
      <c r="J10" s="44">
        <f>I10/0.823</f>
        <v>99.95747266099636</v>
      </c>
      <c r="K10" s="41">
        <v>88.04</v>
      </c>
      <c r="L10" s="41">
        <v>96.88</v>
      </c>
      <c r="M10" s="41">
        <f>(K10+L10)/2</f>
        <v>92.46000000000001</v>
      </c>
      <c r="N10" s="44">
        <f>M10/0.925</f>
        <v>99.95675675675676</v>
      </c>
      <c r="O10" s="41">
        <f aca="true" t="shared" si="0" ref="O10:O24">(K10+G10+C10)/3</f>
        <v>80.63000000000001</v>
      </c>
      <c r="P10" s="41">
        <f aca="true" t="shared" si="1" ref="P10:P24">(L10+H10+D10)/3</f>
        <v>99.67</v>
      </c>
      <c r="Q10" s="41">
        <f>P10-O10</f>
        <v>19.039999999999992</v>
      </c>
      <c r="R10" s="42">
        <f>P10/0.997</f>
        <v>99.96990972918756</v>
      </c>
      <c r="S10" s="40">
        <f>(O10+P10)/2</f>
        <v>90.15</v>
      </c>
      <c r="T10" s="70">
        <f>S10/0.902</f>
        <v>99.94456762749446</v>
      </c>
      <c r="U10" s="8"/>
      <c r="V10" s="8"/>
    </row>
    <row r="11" spans="1:22" ht="12.75">
      <c r="A11" s="45" t="s">
        <v>54</v>
      </c>
      <c r="B11" s="49" t="s">
        <v>9</v>
      </c>
      <c r="C11" s="43">
        <v>77.46</v>
      </c>
      <c r="D11" s="41">
        <v>92.25</v>
      </c>
      <c r="E11" s="41">
        <f aca="true" t="shared" si="2" ref="E11:E24">(C11+D11)/2</f>
        <v>84.85499999999999</v>
      </c>
      <c r="F11" s="46">
        <f aca="true" t="shared" si="3" ref="F11:F24">E11/0.957</f>
        <v>88.66771159874608</v>
      </c>
      <c r="G11" s="43">
        <v>54.33</v>
      </c>
      <c r="H11" s="41">
        <v>75.22</v>
      </c>
      <c r="I11" s="41">
        <f aca="true" t="shared" si="4" ref="I11:I24">(G11+H11)/2</f>
        <v>64.775</v>
      </c>
      <c r="J11" s="47">
        <f aca="true" t="shared" si="5" ref="J11:J24">I11/0.823</f>
        <v>78.70595382746052</v>
      </c>
      <c r="K11" s="41">
        <v>80.09</v>
      </c>
      <c r="L11" s="41">
        <v>81.9</v>
      </c>
      <c r="M11" s="41">
        <f aca="true" t="shared" si="6" ref="M11:M24">(K11+L11)/2</f>
        <v>80.995</v>
      </c>
      <c r="N11" s="47">
        <f aca="true" t="shared" si="7" ref="N11:N24">M11/0.925</f>
        <v>87.56216216216217</v>
      </c>
      <c r="O11" s="41">
        <f t="shared" si="0"/>
        <v>70.62666666666667</v>
      </c>
      <c r="P11" s="41">
        <f t="shared" si="1"/>
        <v>83.12333333333333</v>
      </c>
      <c r="Q11" s="41">
        <f aca="true" t="shared" si="8" ref="Q11:Q24">P11-O11</f>
        <v>12.49666666666667</v>
      </c>
      <c r="R11" s="46">
        <f aca="true" t="shared" si="9" ref="R11:R24">P11/0.997</f>
        <v>83.37345369441658</v>
      </c>
      <c r="S11" s="43">
        <f aca="true" t="shared" si="10" ref="S11:S24">(O11+P11)/2</f>
        <v>76.875</v>
      </c>
      <c r="T11" s="71">
        <f aca="true" t="shared" si="11" ref="T11:T24">S11/0.902</f>
        <v>85.22727272727272</v>
      </c>
      <c r="U11" s="8"/>
      <c r="V11" s="8"/>
    </row>
    <row r="12" spans="1:22" ht="12.75">
      <c r="A12" s="48" t="s">
        <v>27</v>
      </c>
      <c r="B12" s="49" t="s">
        <v>9</v>
      </c>
      <c r="C12" s="43">
        <v>79.06</v>
      </c>
      <c r="D12" s="41">
        <v>90.13</v>
      </c>
      <c r="E12" s="41">
        <f t="shared" si="2"/>
        <v>84.595</v>
      </c>
      <c r="F12" s="46">
        <f t="shared" si="3"/>
        <v>88.39602925809822</v>
      </c>
      <c r="G12" s="43">
        <v>56.93</v>
      </c>
      <c r="H12" s="41">
        <v>72.21</v>
      </c>
      <c r="I12" s="41">
        <f t="shared" si="4"/>
        <v>64.57</v>
      </c>
      <c r="J12" s="47">
        <f t="shared" si="5"/>
        <v>78.45686512758202</v>
      </c>
      <c r="K12" s="41">
        <v>82.53</v>
      </c>
      <c r="L12" s="41">
        <v>86.93</v>
      </c>
      <c r="M12" s="41">
        <f t="shared" si="6"/>
        <v>84.73</v>
      </c>
      <c r="N12" s="47">
        <f t="shared" si="7"/>
        <v>91.6</v>
      </c>
      <c r="O12" s="41">
        <f t="shared" si="0"/>
        <v>72.84</v>
      </c>
      <c r="P12" s="41">
        <f t="shared" si="1"/>
        <v>83.08999999999999</v>
      </c>
      <c r="Q12" s="41">
        <f t="shared" si="8"/>
        <v>10.249999999999986</v>
      </c>
      <c r="R12" s="46">
        <f t="shared" si="9"/>
        <v>83.34002006018054</v>
      </c>
      <c r="S12" s="43">
        <f t="shared" si="10"/>
        <v>77.965</v>
      </c>
      <c r="T12" s="71">
        <f t="shared" si="11"/>
        <v>86.43569844789357</v>
      </c>
      <c r="U12" s="8"/>
      <c r="V12" s="8"/>
    </row>
    <row r="13" spans="1:22" ht="12.75">
      <c r="A13" s="45" t="s">
        <v>28</v>
      </c>
      <c r="B13" s="99" t="s">
        <v>9</v>
      </c>
      <c r="C13" s="43">
        <v>77.76</v>
      </c>
      <c r="D13" s="41">
        <v>96.94</v>
      </c>
      <c r="E13" s="41">
        <f t="shared" si="2"/>
        <v>87.35</v>
      </c>
      <c r="F13" s="46">
        <f t="shared" si="3"/>
        <v>91.2748171368861</v>
      </c>
      <c r="G13" s="43">
        <v>60.86</v>
      </c>
      <c r="H13" s="41">
        <v>77.48</v>
      </c>
      <c r="I13" s="41">
        <f t="shared" si="4"/>
        <v>69.17</v>
      </c>
      <c r="J13" s="47">
        <f t="shared" si="5"/>
        <v>84.04617253948967</v>
      </c>
      <c r="K13" s="41">
        <v>83.82</v>
      </c>
      <c r="L13" s="41">
        <v>93.66</v>
      </c>
      <c r="M13" s="41">
        <f t="shared" si="6"/>
        <v>88.74</v>
      </c>
      <c r="N13" s="47">
        <f t="shared" si="7"/>
        <v>95.93513513513513</v>
      </c>
      <c r="O13" s="41">
        <f t="shared" si="0"/>
        <v>74.14666666666666</v>
      </c>
      <c r="P13" s="41">
        <f t="shared" si="1"/>
        <v>89.36</v>
      </c>
      <c r="Q13" s="41">
        <f t="shared" si="8"/>
        <v>15.213333333333338</v>
      </c>
      <c r="R13" s="46">
        <f t="shared" si="9"/>
        <v>89.62888665997994</v>
      </c>
      <c r="S13" s="43">
        <f t="shared" si="10"/>
        <v>81.75333333333333</v>
      </c>
      <c r="T13" s="71">
        <f t="shared" si="11"/>
        <v>90.63562453806355</v>
      </c>
      <c r="U13" s="8"/>
      <c r="V13" s="8"/>
    </row>
    <row r="14" spans="1:22" ht="12.75">
      <c r="A14" s="50" t="s">
        <v>29</v>
      </c>
      <c r="B14" s="100" t="s">
        <v>9</v>
      </c>
      <c r="C14" s="51">
        <v>74.31</v>
      </c>
      <c r="D14" s="52">
        <v>104.21</v>
      </c>
      <c r="E14" s="52">
        <f t="shared" si="2"/>
        <v>89.25999999999999</v>
      </c>
      <c r="F14" s="53">
        <f t="shared" si="3"/>
        <v>93.27063740856843</v>
      </c>
      <c r="G14" s="51">
        <v>69.17</v>
      </c>
      <c r="H14" s="52">
        <v>85.47</v>
      </c>
      <c r="I14" s="52">
        <f t="shared" si="4"/>
        <v>77.32</v>
      </c>
      <c r="J14" s="54">
        <f t="shared" si="5"/>
        <v>93.94896719319563</v>
      </c>
      <c r="K14" s="52">
        <v>81.68</v>
      </c>
      <c r="L14" s="52">
        <v>95.32</v>
      </c>
      <c r="M14" s="52">
        <f t="shared" si="6"/>
        <v>88.5</v>
      </c>
      <c r="N14" s="54">
        <f t="shared" si="7"/>
        <v>95.67567567567568</v>
      </c>
      <c r="O14" s="52">
        <f t="shared" si="0"/>
        <v>75.05333333333334</v>
      </c>
      <c r="P14" s="52">
        <f t="shared" si="1"/>
        <v>95</v>
      </c>
      <c r="Q14" s="84">
        <f t="shared" si="8"/>
        <v>19.94666666666666</v>
      </c>
      <c r="R14" s="53">
        <f t="shared" si="9"/>
        <v>95.28585757271816</v>
      </c>
      <c r="S14" s="51">
        <f t="shared" si="10"/>
        <v>85.02666666666667</v>
      </c>
      <c r="T14" s="72">
        <f t="shared" si="11"/>
        <v>94.26459719142646</v>
      </c>
      <c r="U14" s="8"/>
      <c r="V14" s="8"/>
    </row>
    <row r="15" spans="1:22" ht="12.75">
      <c r="A15" s="48" t="s">
        <v>30</v>
      </c>
      <c r="B15" s="49" t="s">
        <v>9</v>
      </c>
      <c r="C15" s="43">
        <v>76.87</v>
      </c>
      <c r="D15" s="41">
        <v>105.54</v>
      </c>
      <c r="E15" s="41">
        <f t="shared" si="2"/>
        <v>91.20500000000001</v>
      </c>
      <c r="F15" s="46">
        <f t="shared" si="3"/>
        <v>95.30303030303033</v>
      </c>
      <c r="G15" s="43">
        <v>68.11</v>
      </c>
      <c r="H15" s="41">
        <v>85.09</v>
      </c>
      <c r="I15" s="41">
        <f t="shared" si="4"/>
        <v>76.6</v>
      </c>
      <c r="J15" s="47">
        <f t="shared" si="5"/>
        <v>93.07411907654921</v>
      </c>
      <c r="K15" s="41">
        <v>83.54</v>
      </c>
      <c r="L15" s="41">
        <v>93.16</v>
      </c>
      <c r="M15" s="41">
        <f t="shared" si="6"/>
        <v>88.35</v>
      </c>
      <c r="N15" s="47">
        <f t="shared" si="7"/>
        <v>95.5135135135135</v>
      </c>
      <c r="O15" s="41">
        <f t="shared" si="0"/>
        <v>76.17333333333333</v>
      </c>
      <c r="P15" s="41">
        <f t="shared" si="1"/>
        <v>94.59666666666668</v>
      </c>
      <c r="Q15" s="41">
        <f t="shared" si="8"/>
        <v>18.423333333333346</v>
      </c>
      <c r="R15" s="46">
        <f t="shared" si="9"/>
        <v>94.88131059846206</v>
      </c>
      <c r="S15" s="43">
        <f t="shared" si="10"/>
        <v>85.385</v>
      </c>
      <c r="T15" s="71">
        <f t="shared" si="11"/>
        <v>94.6618625277162</v>
      </c>
      <c r="U15" s="8"/>
      <c r="V15" s="8"/>
    </row>
    <row r="16" spans="1:22" ht="12.75">
      <c r="A16" s="48" t="s">
        <v>31</v>
      </c>
      <c r="B16" s="49" t="s">
        <v>9</v>
      </c>
      <c r="C16" s="43">
        <v>85.37</v>
      </c>
      <c r="D16" s="41">
        <v>106.17</v>
      </c>
      <c r="E16" s="41">
        <f t="shared" si="2"/>
        <v>95.77000000000001</v>
      </c>
      <c r="F16" s="46">
        <f t="shared" si="3"/>
        <v>100.07314524555905</v>
      </c>
      <c r="G16" s="43">
        <v>67.29</v>
      </c>
      <c r="H16" s="41">
        <v>77.34</v>
      </c>
      <c r="I16" s="41">
        <f t="shared" si="4"/>
        <v>72.315</v>
      </c>
      <c r="J16" s="47">
        <f t="shared" si="5"/>
        <v>87.86755771567437</v>
      </c>
      <c r="K16" s="41">
        <v>83.24</v>
      </c>
      <c r="L16" s="41">
        <v>88.75</v>
      </c>
      <c r="M16" s="41">
        <f t="shared" si="6"/>
        <v>85.995</v>
      </c>
      <c r="N16" s="47">
        <f t="shared" si="7"/>
        <v>92.96756756756757</v>
      </c>
      <c r="O16" s="41">
        <f t="shared" si="0"/>
        <v>78.63333333333334</v>
      </c>
      <c r="P16" s="41">
        <f t="shared" si="1"/>
        <v>90.75333333333333</v>
      </c>
      <c r="Q16" s="41">
        <f t="shared" si="8"/>
        <v>12.11999999999999</v>
      </c>
      <c r="R16" s="46">
        <f t="shared" si="9"/>
        <v>91.02641257104646</v>
      </c>
      <c r="S16" s="43">
        <f t="shared" si="10"/>
        <v>84.69333333333333</v>
      </c>
      <c r="T16" s="71">
        <f t="shared" si="11"/>
        <v>93.8950480413895</v>
      </c>
      <c r="U16" s="8"/>
      <c r="V16" s="8"/>
    </row>
    <row r="17" spans="1:22" ht="12.75">
      <c r="A17" s="45" t="s">
        <v>32</v>
      </c>
      <c r="B17" s="49" t="s">
        <v>9</v>
      </c>
      <c r="C17" s="43">
        <v>81.55</v>
      </c>
      <c r="D17" s="41">
        <v>103.92</v>
      </c>
      <c r="E17" s="41">
        <f t="shared" si="2"/>
        <v>92.735</v>
      </c>
      <c r="F17" s="46">
        <f t="shared" si="3"/>
        <v>96.90177638453501</v>
      </c>
      <c r="G17" s="43">
        <v>69.5</v>
      </c>
      <c r="H17" s="41">
        <v>81.16</v>
      </c>
      <c r="I17" s="41">
        <f t="shared" si="4"/>
        <v>75.33</v>
      </c>
      <c r="J17" s="47">
        <f t="shared" si="5"/>
        <v>91.53098420413123</v>
      </c>
      <c r="K17" s="41">
        <v>85</v>
      </c>
      <c r="L17" s="41">
        <v>93.39</v>
      </c>
      <c r="M17" s="41">
        <f t="shared" si="6"/>
        <v>89.195</v>
      </c>
      <c r="N17" s="47">
        <f t="shared" si="7"/>
        <v>96.42702702702701</v>
      </c>
      <c r="O17" s="41">
        <f t="shared" si="0"/>
        <v>78.68333333333334</v>
      </c>
      <c r="P17" s="41">
        <f t="shared" si="1"/>
        <v>92.82333333333334</v>
      </c>
      <c r="Q17" s="41">
        <f t="shared" si="8"/>
        <v>14.14</v>
      </c>
      <c r="R17" s="46">
        <f t="shared" si="9"/>
        <v>93.10264125710465</v>
      </c>
      <c r="S17" s="43">
        <f t="shared" si="10"/>
        <v>85.75333333333333</v>
      </c>
      <c r="T17" s="71">
        <f t="shared" si="11"/>
        <v>95.07021433850701</v>
      </c>
      <c r="U17" s="8"/>
      <c r="V17" s="8"/>
    </row>
    <row r="18" spans="1:22" ht="12.75">
      <c r="A18" s="48" t="s">
        <v>33</v>
      </c>
      <c r="B18" s="49" t="s">
        <v>9</v>
      </c>
      <c r="C18" s="43">
        <v>85.49</v>
      </c>
      <c r="D18" s="41">
        <v>119.2</v>
      </c>
      <c r="E18" s="41">
        <f t="shared" si="2"/>
        <v>102.345</v>
      </c>
      <c r="F18" s="46">
        <f t="shared" si="3"/>
        <v>106.9435736677116</v>
      </c>
      <c r="G18" s="43">
        <v>79.91</v>
      </c>
      <c r="H18" s="41">
        <v>98.95</v>
      </c>
      <c r="I18" s="41">
        <f t="shared" si="4"/>
        <v>89.43</v>
      </c>
      <c r="J18" s="47">
        <f t="shared" si="5"/>
        <v>108.66342648845688</v>
      </c>
      <c r="K18" s="41">
        <v>79.35</v>
      </c>
      <c r="L18" s="41">
        <v>101.96</v>
      </c>
      <c r="M18" s="41">
        <f t="shared" si="6"/>
        <v>90.655</v>
      </c>
      <c r="N18" s="47">
        <f t="shared" si="7"/>
        <v>98.0054054054054</v>
      </c>
      <c r="O18" s="41">
        <f t="shared" si="0"/>
        <v>81.58333333333333</v>
      </c>
      <c r="P18" s="41">
        <f t="shared" si="1"/>
        <v>106.70333333333333</v>
      </c>
      <c r="Q18" s="41">
        <f t="shared" si="8"/>
        <v>25.120000000000005</v>
      </c>
      <c r="R18" s="46">
        <f t="shared" si="9"/>
        <v>107.0244065529923</v>
      </c>
      <c r="S18" s="43">
        <f t="shared" si="10"/>
        <v>94.14333333333333</v>
      </c>
      <c r="T18" s="71">
        <f t="shared" si="11"/>
        <v>104.37176644493717</v>
      </c>
      <c r="U18" s="8"/>
      <c r="V18" s="8"/>
    </row>
    <row r="19" spans="1:22" ht="12.75">
      <c r="A19" s="55" t="s">
        <v>34</v>
      </c>
      <c r="B19" s="100" t="s">
        <v>35</v>
      </c>
      <c r="C19" s="51">
        <v>67.25</v>
      </c>
      <c r="D19" s="52">
        <v>107.12</v>
      </c>
      <c r="E19" s="52">
        <f t="shared" si="2"/>
        <v>87.185</v>
      </c>
      <c r="F19" s="53">
        <f t="shared" si="3"/>
        <v>91.10240334378265</v>
      </c>
      <c r="G19" s="51">
        <v>69.67</v>
      </c>
      <c r="H19" s="52">
        <v>86.47</v>
      </c>
      <c r="I19" s="52">
        <f t="shared" si="4"/>
        <v>78.07</v>
      </c>
      <c r="J19" s="54">
        <f t="shared" si="5"/>
        <v>94.86026731470231</v>
      </c>
      <c r="K19" s="52">
        <v>81.32</v>
      </c>
      <c r="L19" s="52">
        <v>92.11</v>
      </c>
      <c r="M19" s="52">
        <f t="shared" si="6"/>
        <v>86.715</v>
      </c>
      <c r="N19" s="54">
        <f t="shared" si="7"/>
        <v>93.74594594594595</v>
      </c>
      <c r="O19" s="52">
        <f t="shared" si="0"/>
        <v>72.74666666666667</v>
      </c>
      <c r="P19" s="52">
        <f t="shared" si="1"/>
        <v>95.23333333333333</v>
      </c>
      <c r="Q19" s="84">
        <f t="shared" si="8"/>
        <v>22.486666666666665</v>
      </c>
      <c r="R19" s="53">
        <f t="shared" si="9"/>
        <v>95.51989301237045</v>
      </c>
      <c r="S19" s="51">
        <f t="shared" si="10"/>
        <v>83.99000000000001</v>
      </c>
      <c r="T19" s="72">
        <f t="shared" si="11"/>
        <v>93.11529933481154</v>
      </c>
      <c r="U19" s="8"/>
      <c r="V19" s="8"/>
    </row>
    <row r="20" spans="1:22" ht="12.75">
      <c r="A20" s="56" t="s">
        <v>36</v>
      </c>
      <c r="B20" s="101" t="s">
        <v>35</v>
      </c>
      <c r="C20" s="43">
        <v>72.84</v>
      </c>
      <c r="D20" s="41">
        <v>108.59</v>
      </c>
      <c r="E20" s="41">
        <f t="shared" si="2"/>
        <v>90.715</v>
      </c>
      <c r="F20" s="46">
        <f t="shared" si="3"/>
        <v>94.79101358411704</v>
      </c>
      <c r="G20" s="43">
        <v>76.18</v>
      </c>
      <c r="H20" s="41">
        <v>99.27</v>
      </c>
      <c r="I20" s="41">
        <f t="shared" si="4"/>
        <v>87.725</v>
      </c>
      <c r="J20" s="47">
        <f t="shared" si="5"/>
        <v>106.59173754556501</v>
      </c>
      <c r="K20" s="41">
        <v>78.43</v>
      </c>
      <c r="L20" s="41">
        <v>99.27</v>
      </c>
      <c r="M20" s="41">
        <f t="shared" si="6"/>
        <v>88.85</v>
      </c>
      <c r="N20" s="47">
        <f t="shared" si="7"/>
        <v>96.05405405405405</v>
      </c>
      <c r="O20" s="41">
        <f t="shared" si="0"/>
        <v>75.81666666666668</v>
      </c>
      <c r="P20" s="41">
        <f t="shared" si="1"/>
        <v>102.37666666666667</v>
      </c>
      <c r="Q20" s="41">
        <f t="shared" si="8"/>
        <v>26.559999999999988</v>
      </c>
      <c r="R20" s="46">
        <f t="shared" si="9"/>
        <v>102.68472082915413</v>
      </c>
      <c r="S20" s="43">
        <f t="shared" si="10"/>
        <v>89.09666666666666</v>
      </c>
      <c r="T20" s="71">
        <f t="shared" si="11"/>
        <v>98.77679231337767</v>
      </c>
      <c r="U20" s="8"/>
      <c r="V20" s="8"/>
    </row>
    <row r="21" spans="1:22" ht="12.75">
      <c r="A21" s="48" t="s">
        <v>37</v>
      </c>
      <c r="B21" s="49" t="s">
        <v>10</v>
      </c>
      <c r="C21" s="43">
        <v>71.38</v>
      </c>
      <c r="D21" s="41">
        <v>104.89</v>
      </c>
      <c r="E21" s="41">
        <f t="shared" si="2"/>
        <v>88.13499999999999</v>
      </c>
      <c r="F21" s="46">
        <f t="shared" si="3"/>
        <v>92.09508881922675</v>
      </c>
      <c r="G21" s="43">
        <v>65.02</v>
      </c>
      <c r="H21" s="41">
        <v>86.69</v>
      </c>
      <c r="I21" s="41">
        <f t="shared" si="4"/>
        <v>75.85499999999999</v>
      </c>
      <c r="J21" s="47">
        <f t="shared" si="5"/>
        <v>92.1688942891859</v>
      </c>
      <c r="K21" s="41">
        <v>78.23</v>
      </c>
      <c r="L21" s="41">
        <v>87.23</v>
      </c>
      <c r="M21" s="41">
        <f t="shared" si="6"/>
        <v>82.73</v>
      </c>
      <c r="N21" s="47">
        <f t="shared" si="7"/>
        <v>89.43783783783783</v>
      </c>
      <c r="O21" s="41">
        <f t="shared" si="0"/>
        <v>71.54333333333334</v>
      </c>
      <c r="P21" s="41">
        <f t="shared" si="1"/>
        <v>92.93666666666667</v>
      </c>
      <c r="Q21" s="41">
        <f t="shared" si="8"/>
        <v>21.39333333333333</v>
      </c>
      <c r="R21" s="46">
        <f t="shared" si="9"/>
        <v>93.21631561350719</v>
      </c>
      <c r="S21" s="43">
        <f t="shared" si="10"/>
        <v>82.24000000000001</v>
      </c>
      <c r="T21" s="71">
        <f t="shared" si="11"/>
        <v>91.17516629711753</v>
      </c>
      <c r="U21" s="8"/>
      <c r="V21" s="8"/>
    </row>
    <row r="22" spans="1:22" ht="12.75">
      <c r="A22" s="48" t="s">
        <v>38</v>
      </c>
      <c r="B22" s="99" t="s">
        <v>10</v>
      </c>
      <c r="C22" s="43">
        <v>80.66</v>
      </c>
      <c r="D22" s="41">
        <v>103.52</v>
      </c>
      <c r="E22" s="41">
        <f t="shared" si="2"/>
        <v>92.09</v>
      </c>
      <c r="F22" s="46">
        <f t="shared" si="3"/>
        <v>96.22779519331245</v>
      </c>
      <c r="G22" s="43">
        <v>73.99</v>
      </c>
      <c r="H22" s="41">
        <v>89.08</v>
      </c>
      <c r="I22" s="41">
        <f t="shared" si="4"/>
        <v>81.535</v>
      </c>
      <c r="J22" s="47">
        <f t="shared" si="5"/>
        <v>99.07047387606319</v>
      </c>
      <c r="K22" s="41">
        <v>86.06</v>
      </c>
      <c r="L22" s="41">
        <v>95.22</v>
      </c>
      <c r="M22" s="41">
        <f t="shared" si="6"/>
        <v>90.64</v>
      </c>
      <c r="N22" s="47">
        <f t="shared" si="7"/>
        <v>97.98918918918919</v>
      </c>
      <c r="O22" s="41">
        <f t="shared" si="0"/>
        <v>80.23666666666666</v>
      </c>
      <c r="P22" s="41">
        <f t="shared" si="1"/>
        <v>95.94</v>
      </c>
      <c r="Q22" s="41">
        <f t="shared" si="8"/>
        <v>15.703333333333333</v>
      </c>
      <c r="R22" s="46">
        <f t="shared" si="9"/>
        <v>96.22868605817452</v>
      </c>
      <c r="S22" s="43">
        <f t="shared" si="10"/>
        <v>88.08833333333334</v>
      </c>
      <c r="T22" s="71">
        <f t="shared" si="11"/>
        <v>97.65890613451589</v>
      </c>
      <c r="U22" s="8"/>
      <c r="V22" s="8"/>
    </row>
    <row r="23" spans="1:22" ht="12.75">
      <c r="A23" s="48" t="s">
        <v>39</v>
      </c>
      <c r="B23" s="49" t="s">
        <v>10</v>
      </c>
      <c r="C23" s="43">
        <v>81.16</v>
      </c>
      <c r="D23" s="41">
        <v>106.71</v>
      </c>
      <c r="E23" s="41">
        <f t="shared" si="2"/>
        <v>93.935</v>
      </c>
      <c r="F23" s="46">
        <f t="shared" si="3"/>
        <v>98.15569487983282</v>
      </c>
      <c r="G23" s="43">
        <v>76.45</v>
      </c>
      <c r="H23" s="41">
        <v>91.76</v>
      </c>
      <c r="I23" s="41">
        <f t="shared" si="4"/>
        <v>84.105</v>
      </c>
      <c r="J23" s="47">
        <f t="shared" si="5"/>
        <v>102.19319562575943</v>
      </c>
      <c r="K23" s="41">
        <v>86.77</v>
      </c>
      <c r="L23" s="41">
        <v>95.04</v>
      </c>
      <c r="M23" s="41">
        <f t="shared" si="6"/>
        <v>90.905</v>
      </c>
      <c r="N23" s="47">
        <f t="shared" si="7"/>
        <v>98.27567567567567</v>
      </c>
      <c r="O23" s="41">
        <f t="shared" si="0"/>
        <v>81.46</v>
      </c>
      <c r="P23" s="41">
        <f t="shared" si="1"/>
        <v>97.83666666666666</v>
      </c>
      <c r="Q23" s="41">
        <f t="shared" si="8"/>
        <v>16.376666666666665</v>
      </c>
      <c r="R23" s="46">
        <f t="shared" si="9"/>
        <v>98.13105984620528</v>
      </c>
      <c r="S23" s="43">
        <f t="shared" si="10"/>
        <v>89.64833333333333</v>
      </c>
      <c r="T23" s="71">
        <f t="shared" si="11"/>
        <v>99.38839615668883</v>
      </c>
      <c r="U23" s="8"/>
      <c r="V23" s="8"/>
    </row>
    <row r="24" spans="1:22" ht="13.5" thickBot="1">
      <c r="A24" s="73" t="s">
        <v>40</v>
      </c>
      <c r="B24" s="102" t="s">
        <v>10</v>
      </c>
      <c r="C24" s="74">
        <v>74.37</v>
      </c>
      <c r="D24" s="75">
        <v>102.44</v>
      </c>
      <c r="E24" s="75">
        <f t="shared" si="2"/>
        <v>88.405</v>
      </c>
      <c r="F24" s="76">
        <f t="shared" si="3"/>
        <v>92.37722048066877</v>
      </c>
      <c r="G24" s="74">
        <v>77.35</v>
      </c>
      <c r="H24" s="75">
        <v>95.67</v>
      </c>
      <c r="I24" s="75">
        <f t="shared" si="4"/>
        <v>86.50999999999999</v>
      </c>
      <c r="J24" s="77">
        <f t="shared" si="5"/>
        <v>105.11543134872417</v>
      </c>
      <c r="K24" s="75">
        <v>85.14</v>
      </c>
      <c r="L24" s="75">
        <v>96.94</v>
      </c>
      <c r="M24" s="75">
        <f t="shared" si="6"/>
        <v>91.03999999999999</v>
      </c>
      <c r="N24" s="77">
        <f t="shared" si="7"/>
        <v>98.42162162162161</v>
      </c>
      <c r="O24" s="74">
        <f t="shared" si="0"/>
        <v>78.95333333333333</v>
      </c>
      <c r="P24" s="75">
        <f t="shared" si="1"/>
        <v>98.35000000000001</v>
      </c>
      <c r="Q24" s="75">
        <f t="shared" si="8"/>
        <v>19.396666666666675</v>
      </c>
      <c r="R24" s="76">
        <f t="shared" si="9"/>
        <v>98.64593781344033</v>
      </c>
      <c r="S24" s="74">
        <f t="shared" si="10"/>
        <v>88.65166666666667</v>
      </c>
      <c r="T24" s="78">
        <f t="shared" si="11"/>
        <v>98.28344419807834</v>
      </c>
      <c r="U24" s="8"/>
      <c r="V24" s="8"/>
    </row>
    <row r="25" spans="1:22" ht="12.75">
      <c r="A25" s="17" t="s">
        <v>6</v>
      </c>
      <c r="B25" s="18"/>
      <c r="C25" s="79">
        <v>77.84</v>
      </c>
      <c r="D25" s="96">
        <v>104.06</v>
      </c>
      <c r="E25" s="80" t="s">
        <v>41</v>
      </c>
      <c r="F25" s="18"/>
      <c r="G25" s="96">
        <v>69.1</v>
      </c>
      <c r="H25" s="79">
        <v>86.31</v>
      </c>
      <c r="I25" s="80" t="s">
        <v>42</v>
      </c>
      <c r="J25" s="18"/>
      <c r="K25" s="79">
        <v>82.88</v>
      </c>
      <c r="L25" s="79">
        <v>93.19</v>
      </c>
      <c r="M25" s="80" t="s">
        <v>43</v>
      </c>
      <c r="N25" s="18"/>
      <c r="O25" s="80"/>
      <c r="P25" s="80"/>
      <c r="Q25" s="80"/>
      <c r="R25" s="18"/>
      <c r="S25" s="80"/>
      <c r="T25" s="81"/>
      <c r="U25" s="10"/>
      <c r="V25" s="10"/>
    </row>
    <row r="26" spans="1:22" ht="12.75">
      <c r="A26" s="19" t="s">
        <v>7</v>
      </c>
      <c r="B26" s="20"/>
      <c r="C26" s="20"/>
      <c r="D26" s="82"/>
      <c r="E26" s="82" t="s">
        <v>44</v>
      </c>
      <c r="F26" s="20"/>
      <c r="G26" s="20"/>
      <c r="H26" s="82"/>
      <c r="I26" s="82" t="s">
        <v>45</v>
      </c>
      <c r="J26" s="20"/>
      <c r="K26" s="82"/>
      <c r="L26" s="82"/>
      <c r="M26" s="82" t="s">
        <v>46</v>
      </c>
      <c r="N26" s="20"/>
      <c r="O26" s="82"/>
      <c r="P26" s="82"/>
      <c r="Q26" s="82"/>
      <c r="R26" s="20"/>
      <c r="S26" s="82"/>
      <c r="T26" s="83"/>
      <c r="U26" s="10"/>
      <c r="V26" s="10"/>
    </row>
    <row r="27" spans="1:22" s="97" customFormat="1" ht="12.75">
      <c r="A27" s="20" t="s">
        <v>11</v>
      </c>
      <c r="B27" s="20"/>
      <c r="C27" s="20"/>
      <c r="D27" s="82"/>
      <c r="E27" s="82">
        <v>3.5</v>
      </c>
      <c r="F27" s="20"/>
      <c r="G27" s="20"/>
      <c r="H27" s="82"/>
      <c r="I27" s="82">
        <v>3.9</v>
      </c>
      <c r="J27" s="20"/>
      <c r="K27" s="82"/>
      <c r="L27" s="82"/>
      <c r="M27" s="11">
        <v>3</v>
      </c>
      <c r="N27" s="20"/>
      <c r="O27" s="82"/>
      <c r="P27" s="82"/>
      <c r="Q27" s="82"/>
      <c r="R27" s="20"/>
      <c r="S27" s="82"/>
      <c r="T27" s="20"/>
      <c r="U27" s="20"/>
      <c r="V27" s="20"/>
    </row>
    <row r="28" spans="1:22" ht="12.75">
      <c r="A28" s="20"/>
      <c r="B28" s="20"/>
      <c r="C28" s="20"/>
      <c r="D28" s="82"/>
      <c r="E28" s="82"/>
      <c r="F28" s="20"/>
      <c r="G28" s="20"/>
      <c r="H28" s="82"/>
      <c r="I28" s="82"/>
      <c r="J28" s="20"/>
      <c r="K28" s="82"/>
      <c r="L28" s="82"/>
      <c r="M28" s="11"/>
      <c r="N28" s="20"/>
      <c r="O28" s="82"/>
      <c r="P28" s="82"/>
      <c r="Q28" s="82"/>
      <c r="R28" s="20"/>
      <c r="S28" s="82"/>
      <c r="T28" s="20"/>
      <c r="U28" s="10"/>
      <c r="V28" s="10"/>
    </row>
    <row r="29" spans="1:22" ht="12.75">
      <c r="A29" s="8" t="s">
        <v>49</v>
      </c>
      <c r="B29" s="8"/>
      <c r="C29" s="8"/>
      <c r="D29" s="24"/>
      <c r="E29" s="24"/>
      <c r="F29" s="8"/>
      <c r="G29" s="23"/>
      <c r="H29" s="24"/>
      <c r="I29" s="24"/>
      <c r="J29" s="8"/>
      <c r="K29" s="24"/>
      <c r="L29" s="24"/>
      <c r="M29" s="24"/>
      <c r="N29" s="8"/>
      <c r="O29" s="24"/>
      <c r="P29" s="24"/>
      <c r="Q29" s="24"/>
      <c r="R29" s="8"/>
      <c r="S29" s="24"/>
      <c r="T29" s="8"/>
      <c r="U29" s="8"/>
      <c r="V29" s="8"/>
    </row>
    <row r="30" spans="1:22" ht="12.75">
      <c r="A30" s="49" t="s">
        <v>50</v>
      </c>
      <c r="B30" s="57"/>
      <c r="C30" s="57"/>
      <c r="D30" s="36"/>
      <c r="E30" s="24"/>
      <c r="F30" s="8"/>
      <c r="G30" s="8"/>
      <c r="H30" s="24"/>
      <c r="I30" s="24"/>
      <c r="J30" s="8"/>
      <c r="K30" s="24"/>
      <c r="L30" s="24"/>
      <c r="M30" s="24"/>
      <c r="N30" s="8"/>
      <c r="O30" s="24"/>
      <c r="P30" s="24"/>
      <c r="Q30" s="24"/>
      <c r="R30" s="8"/>
      <c r="S30" s="24"/>
      <c r="T30" s="8"/>
      <c r="U30" s="8"/>
      <c r="V30" s="8"/>
    </row>
    <row r="31" spans="1:22" ht="12.75">
      <c r="A31" s="49" t="s">
        <v>51</v>
      </c>
      <c r="B31" s="8"/>
      <c r="C31" s="8"/>
      <c r="D31" s="24"/>
      <c r="E31" s="24"/>
      <c r="F31" s="8"/>
      <c r="G31" s="8"/>
      <c r="H31" s="24"/>
      <c r="I31" s="24"/>
      <c r="J31" s="8"/>
      <c r="K31" s="24"/>
      <c r="L31" s="24"/>
      <c r="M31" s="24"/>
      <c r="N31" s="8"/>
      <c r="O31" s="24"/>
      <c r="P31" s="24"/>
      <c r="Q31" s="24"/>
      <c r="R31" s="8"/>
      <c r="S31" s="24"/>
      <c r="T31" s="8"/>
      <c r="U31" s="8"/>
      <c r="V31" s="8"/>
    </row>
    <row r="32" ht="12.75">
      <c r="A32" t="s">
        <v>52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Hushållningssällskapet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arlj</dc:creator>
  <cp:keywords/>
  <dc:description/>
  <cp:lastModifiedBy>Harriet Blohmé</cp:lastModifiedBy>
  <cp:lastPrinted>2002-08-21T13:28:54Z</cp:lastPrinted>
  <dcterms:created xsi:type="dcterms:W3CDTF">2002-08-09T05:58:42Z</dcterms:created>
  <dcterms:modified xsi:type="dcterms:W3CDTF">2002-08-21T12:50:48Z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